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8820"/>
  </bookViews>
  <sheets>
    <sheet name="Sheet1" sheetId="1" r:id="rId1"/>
    <sheet name="镇街" sheetId="2" r:id="rId2"/>
  </sheets>
  <calcPr calcId="144525"/>
</workbook>
</file>

<file path=xl/sharedStrings.xml><?xml version="1.0" encoding="utf-8"?>
<sst xmlns="http://schemas.openxmlformats.org/spreadsheetml/2006/main" count="75" uniqueCount="73">
  <si>
    <t xml:space="preserve">乡镇财政体制结算查询                                                </t>
  </si>
  <si>
    <t>年份：2019年             镇街：</t>
  </si>
  <si>
    <t>岛石镇</t>
  </si>
  <si>
    <t>单位：元</t>
  </si>
  <si>
    <t>序号</t>
  </si>
  <si>
    <t>项目</t>
  </si>
  <si>
    <t>收入实绩</t>
  </si>
  <si>
    <t>收入基数</t>
  </si>
  <si>
    <t>超（增）收数</t>
  </si>
  <si>
    <t>分成（奖励）比例</t>
  </si>
  <si>
    <t>分成（奖励）数</t>
  </si>
  <si>
    <t>备注</t>
  </si>
  <si>
    <t>1</t>
  </si>
  <si>
    <t>一：固定收入合计</t>
  </si>
  <si>
    <t>2-12</t>
  </si>
  <si>
    <t xml:space="preserve">     增值税（50%部分）</t>
  </si>
  <si>
    <t>调增收入60万</t>
  </si>
  <si>
    <t xml:space="preserve">     营业税（50%部分）</t>
  </si>
  <si>
    <t xml:space="preserve">     企业所得税（40％部分）</t>
  </si>
  <si>
    <t xml:space="preserve">     个人所得税（40％部分）</t>
  </si>
  <si>
    <t xml:space="preserve">     资源税</t>
  </si>
  <si>
    <t xml:space="preserve">     房产税</t>
  </si>
  <si>
    <t xml:space="preserve">     印花税</t>
  </si>
  <si>
    <t xml:space="preserve">     城镇土地使用税</t>
  </si>
  <si>
    <t xml:space="preserve">     增值税免抵调（50%部分）</t>
  </si>
  <si>
    <t>二：城 建 税</t>
  </si>
  <si>
    <t>三：增值税分成</t>
  </si>
  <si>
    <t>13-17</t>
  </si>
  <si>
    <t>四：支出基数</t>
  </si>
  <si>
    <t>五：专项补助资金</t>
  </si>
  <si>
    <t>100万根据要求补助</t>
  </si>
  <si>
    <t>六：转移支付资金</t>
  </si>
  <si>
    <t>七：公共财政预算补助</t>
  </si>
  <si>
    <t>八：基金预算补助</t>
  </si>
  <si>
    <t>本年体制分成</t>
  </si>
  <si>
    <t>上年体制分成</t>
  </si>
  <si>
    <t>增长数</t>
  </si>
  <si>
    <t>统筹比例</t>
  </si>
  <si>
    <t>统筹数</t>
  </si>
  <si>
    <t>19-20</t>
  </si>
  <si>
    <t>九：统筹</t>
  </si>
  <si>
    <t xml:space="preserve">     一类乡镇    </t>
  </si>
  <si>
    <t>22-33</t>
  </si>
  <si>
    <t>十、其它扣除</t>
  </si>
  <si>
    <t>本年收入合计</t>
  </si>
  <si>
    <t>十一:上年往来</t>
  </si>
  <si>
    <t>十一:上年公共财政预算结余</t>
  </si>
  <si>
    <t>十三：上年基金预算结余</t>
  </si>
  <si>
    <t>十四：本年公共财政预算拨款数</t>
  </si>
  <si>
    <t>十五：本年基金预算拨款数</t>
  </si>
  <si>
    <t>十六：本年公共财政预算支出数</t>
  </si>
  <si>
    <t>十七：本年基金预算支出数</t>
  </si>
  <si>
    <t>十八：本年往来</t>
  </si>
  <si>
    <t>十九：本年公共财政预算结余</t>
  </si>
  <si>
    <t>二十：本年基金预算结余</t>
  </si>
  <si>
    <t>锦城街道</t>
  </si>
  <si>
    <t>锦北街道</t>
  </si>
  <si>
    <t>玲珑街道</t>
  </si>
  <si>
    <t>锦南街道</t>
  </si>
  <si>
    <t>青山湖街道</t>
  </si>
  <si>
    <t>科技城</t>
  </si>
  <si>
    <t>板桥镇</t>
  </si>
  <si>
    <t>高虹镇</t>
  </si>
  <si>
    <t>太湖源镇</t>
  </si>
  <si>
    <t>於潜镇</t>
  </si>
  <si>
    <t>天目山镇</t>
  </si>
  <si>
    <t>潜川镇</t>
  </si>
  <si>
    <t>太阳镇</t>
  </si>
  <si>
    <t>昌化镇</t>
  </si>
  <si>
    <t>龙岗镇</t>
  </si>
  <si>
    <t>清凉峰镇</t>
  </si>
  <si>
    <t>河桥镇</t>
  </si>
  <si>
    <t>湍口镇</t>
  </si>
</sst>
</file>

<file path=xl/styles.xml><?xml version="1.0" encoding="utf-8"?>
<styleSheet xmlns="http://schemas.openxmlformats.org/spreadsheetml/2006/main">
  <numFmts count="8">
    <numFmt numFmtId="176" formatCode="_ \¥* #,##0_ ;_ \¥* \-#,##0_ ;_ \¥* &quot;-&quot;_ ;_ @_ "/>
    <numFmt numFmtId="44" formatCode="_ &quot;￥&quot;* #,##0.00_ ;_ &quot;￥&quot;* \-#,##0.00_ ;_ &quot;￥&quot;* &quot;-&quot;??_ ;_ @_ "/>
    <numFmt numFmtId="177" formatCode="_ \¥* #,##0.00_ ;_ \¥* \-#,##0.00_ ;_ \¥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8" formatCode="0.00_ "/>
    <numFmt numFmtId="179" formatCode="0.00_ ;[Red]\-0.00\ "/>
  </numFmts>
  <fonts count="26">
    <font>
      <sz val="11"/>
      <color theme="1"/>
      <name val="宋体"/>
      <charset val="134"/>
      <scheme val="minor"/>
    </font>
    <font>
      <b/>
      <sz val="16"/>
      <color theme="1"/>
      <name val="Microsoft YaHei UI"/>
      <charset val="134"/>
    </font>
    <font>
      <sz val="10"/>
      <color theme="1"/>
      <name val="Microsoft YaHei UI"/>
      <charset val="134"/>
    </font>
    <font>
      <sz val="10"/>
      <color rgb="FF333333"/>
      <name val="Microsoft YaHei UI"/>
      <charset val="134"/>
    </font>
    <font>
      <b/>
      <sz val="10"/>
      <color theme="1"/>
      <name val="Microsoft YaHei UI"/>
      <charset val="134"/>
    </font>
    <font>
      <sz val="10"/>
      <color theme="1"/>
      <name val="微软雅黑"/>
      <charset val="134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0"/>
      <color theme="1"/>
      <name val="Arial"/>
      <charset val="134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8E0E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FF0000"/>
        <bgColor rgb="FFFF0000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rgb="FFB8CCEE"/>
      </bottom>
      <diagonal/>
    </border>
    <border>
      <left style="thin">
        <color rgb="FFB8CCEE"/>
      </left>
      <right style="thin">
        <color rgb="FFB8CCEE"/>
      </right>
      <top style="thin">
        <color rgb="FFB8CCEE"/>
      </top>
      <bottom style="thin">
        <color rgb="FFB8CCEE"/>
      </bottom>
      <diagonal/>
    </border>
    <border>
      <left/>
      <right/>
      <top style="thin">
        <color rgb="FFB8CCEE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11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7" fontId="14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center"/>
    </xf>
    <xf numFmtId="0" fontId="0" fillId="19" borderId="7" applyNumberFormat="0" applyFon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13" borderId="6" applyNumberFormat="0" applyAlignment="0" applyProtection="0">
      <alignment vertical="center"/>
    </xf>
    <xf numFmtId="0" fontId="24" fillId="13" borderId="5" applyNumberFormat="0" applyAlignment="0" applyProtection="0">
      <alignment vertical="center"/>
    </xf>
    <xf numFmtId="0" fontId="8" fillId="9" borderId="4" applyNumberFormat="0" applyAlignment="0" applyProtection="0">
      <alignment vertical="center"/>
    </xf>
    <xf numFmtId="176" fontId="14" fillId="0" borderId="0" applyFont="0" applyFill="0" applyBorder="0" applyAlignment="0" applyProtection="0"/>
    <xf numFmtId="0" fontId="6" fillId="18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0" fillId="0" borderId="0">
      <alignment vertical="center"/>
    </xf>
    <xf numFmtId="9" fontId="14" fillId="0" borderId="0" applyFont="0" applyFill="0" applyBorder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53" applyFont="1" applyFill="1" applyAlignment="1">
      <alignment vertical="center"/>
    </xf>
    <xf numFmtId="49" fontId="0" fillId="0" borderId="0" xfId="53" applyNumberFormat="1" applyFont="1" applyAlignment="1">
      <alignment vertical="center"/>
    </xf>
    <xf numFmtId="0" fontId="0" fillId="0" borderId="0" xfId="53" applyFont="1" applyAlignment="1">
      <alignment horizontal="left" vertical="center"/>
    </xf>
    <xf numFmtId="0" fontId="1" fillId="0" borderId="0" xfId="53" applyFont="1" applyAlignment="1">
      <alignment horizontal="center" vertical="center" wrapText="1"/>
    </xf>
    <xf numFmtId="0" fontId="2" fillId="0" borderId="0" xfId="53" applyFont="1" applyAlignment="1">
      <alignment horizontal="left" vertical="center"/>
    </xf>
    <xf numFmtId="0" fontId="2" fillId="0" borderId="1" xfId="53" applyFont="1" applyBorder="1" applyAlignment="1">
      <alignment horizontal="right" vertical="center"/>
    </xf>
    <xf numFmtId="0" fontId="0" fillId="0" borderId="0" xfId="0">
      <alignment vertical="center"/>
    </xf>
    <xf numFmtId="0" fontId="2" fillId="0" borderId="1" xfId="53" applyFont="1" applyBorder="1" applyAlignment="1">
      <alignment vertical="center"/>
    </xf>
    <xf numFmtId="0" fontId="2" fillId="0" borderId="0" xfId="53" applyFont="1" applyAlignment="1">
      <alignment vertical="center"/>
    </xf>
    <xf numFmtId="0" fontId="2" fillId="2" borderId="2" xfId="53" applyFont="1" applyFill="1" applyBorder="1" applyAlignment="1">
      <alignment horizontal="left" vertical="center"/>
    </xf>
    <xf numFmtId="0" fontId="2" fillId="2" borderId="2" xfId="53" applyFont="1" applyFill="1" applyBorder="1" applyAlignment="1">
      <alignment horizontal="center" vertical="center"/>
    </xf>
    <xf numFmtId="0" fontId="3" fillId="2" borderId="2" xfId="53" applyFont="1" applyFill="1" applyBorder="1" applyAlignment="1">
      <alignment horizontal="center" vertical="center"/>
    </xf>
    <xf numFmtId="49" fontId="0" fillId="0" borderId="0" xfId="53" applyNumberFormat="1" applyFont="1" applyFill="1" applyAlignment="1">
      <alignment vertical="center"/>
    </xf>
    <xf numFmtId="0" fontId="2" fillId="0" borderId="2" xfId="53" applyFont="1" applyFill="1" applyBorder="1" applyAlignment="1">
      <alignment horizontal="left" vertical="center"/>
    </xf>
    <xf numFmtId="0" fontId="2" fillId="0" borderId="2" xfId="53" applyFont="1" applyFill="1" applyBorder="1" applyAlignment="1">
      <alignment vertical="center"/>
    </xf>
    <xf numFmtId="178" fontId="2" fillId="0" borderId="2" xfId="53" applyNumberFormat="1" applyFont="1" applyFill="1" applyBorder="1" applyAlignment="1">
      <alignment horizontal="right" vertical="center"/>
    </xf>
    <xf numFmtId="178" fontId="2" fillId="3" borderId="2" xfId="53" applyNumberFormat="1" applyFont="1" applyFill="1" applyBorder="1" applyAlignment="1">
      <alignment horizontal="right" vertical="center"/>
    </xf>
    <xf numFmtId="178" fontId="2" fillId="4" borderId="2" xfId="53" applyNumberFormat="1" applyFont="1" applyFill="1" applyBorder="1" applyAlignment="1">
      <alignment horizontal="right" vertical="center"/>
    </xf>
    <xf numFmtId="178" fontId="2" fillId="5" borderId="2" xfId="53" applyNumberFormat="1" applyFont="1" applyFill="1" applyBorder="1" applyAlignment="1" applyProtection="1">
      <alignment horizontal="right" vertical="center"/>
    </xf>
    <xf numFmtId="0" fontId="2" fillId="0" borderId="2" xfId="53" applyFont="1" applyFill="1" applyBorder="1" applyAlignment="1">
      <alignment horizontal="center" vertical="center"/>
    </xf>
    <xf numFmtId="0" fontId="2" fillId="4" borderId="2" xfId="53" applyFont="1" applyFill="1" applyBorder="1" applyAlignment="1">
      <alignment horizontal="center" vertical="center"/>
    </xf>
    <xf numFmtId="0" fontId="2" fillId="4" borderId="2" xfId="53" applyFont="1" applyFill="1" applyBorder="1" applyAlignment="1">
      <alignment horizontal="right" vertical="center"/>
    </xf>
    <xf numFmtId="0" fontId="4" fillId="0" borderId="2" xfId="53" applyFont="1" applyFill="1" applyBorder="1" applyAlignment="1">
      <alignment horizontal="right" vertical="center"/>
    </xf>
    <xf numFmtId="0" fontId="3" fillId="0" borderId="3" xfId="53" applyFont="1" applyBorder="1" applyAlignment="1">
      <alignment horizontal="left" vertical="center"/>
    </xf>
    <xf numFmtId="0" fontId="5" fillId="0" borderId="0" xfId="53" applyFont="1" applyBorder="1" applyAlignment="1">
      <alignment horizontal="left" vertical="center"/>
    </xf>
    <xf numFmtId="0" fontId="3" fillId="0" borderId="0" xfId="53" applyFont="1" applyAlignment="1">
      <alignment horizontal="right" vertical="center" indent="1"/>
    </xf>
    <xf numFmtId="178" fontId="3" fillId="3" borderId="2" xfId="53" applyNumberFormat="1" applyFont="1" applyFill="1" applyBorder="1" applyAlignment="1">
      <alignment horizontal="right" vertical="center"/>
    </xf>
    <xf numFmtId="178" fontId="3" fillId="6" borderId="2" xfId="53" applyNumberFormat="1" applyFont="1" applyFill="1" applyBorder="1" applyAlignment="1">
      <alignment horizontal="right" vertical="center"/>
    </xf>
    <xf numFmtId="178" fontId="3" fillId="0" borderId="2" xfId="53" applyNumberFormat="1" applyFont="1" applyFill="1" applyBorder="1" applyAlignment="1">
      <alignment horizontal="right" vertical="center"/>
    </xf>
    <xf numFmtId="179" fontId="3" fillId="0" borderId="2" xfId="53" applyNumberFormat="1" applyFont="1" applyFill="1" applyBorder="1" applyAlignment="1">
      <alignment horizontal="center" vertical="center"/>
    </xf>
    <xf numFmtId="179" fontId="3" fillId="0" borderId="2" xfId="53" applyNumberFormat="1" applyFont="1" applyFill="1" applyBorder="1" applyAlignment="1">
      <alignment horizontal="right" vertical="center"/>
    </xf>
    <xf numFmtId="0" fontId="2" fillId="0" borderId="3" xfId="53" applyFont="1" applyBorder="1" applyAlignment="1">
      <alignment horizontal="center" vertical="center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Currency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Currency [0]" xfId="28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Comma" xfId="51"/>
    <cellStyle name="Comma [0]" xfId="52"/>
    <cellStyle name="Normal" xfId="53"/>
    <cellStyle name="Percent" xfId="54"/>
  </cellStyles>
  <dxfs count="1">
    <dxf>
      <fill>
        <patternFill patternType="solid">
          <bgColor rgb="FFEBF6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0"/>
  <sheetViews>
    <sheetView tabSelected="1" workbookViewId="0">
      <selection activeCell="I35" sqref="I35"/>
    </sheetView>
  </sheetViews>
  <sheetFormatPr defaultColWidth="9" defaultRowHeight="13.5"/>
  <cols>
    <col min="1" max="1" width="2.625" customWidth="1"/>
    <col min="2" max="2" width="9.25" style="2" hidden="1" customWidth="1"/>
    <col min="3" max="3" width="7.375" style="3" hidden="1" customWidth="1"/>
    <col min="4" max="4" width="27.375" customWidth="1"/>
    <col min="5" max="9" width="14.625" customWidth="1"/>
    <col min="10" max="10" width="20.875" customWidth="1"/>
  </cols>
  <sheetData>
    <row r="1" ht="5.25" customHeight="1"/>
    <row r="2" ht="38.25" customHeight="1" spans="3:9">
      <c r="C2" s="4" t="s">
        <v>0</v>
      </c>
      <c r="D2" s="4"/>
      <c r="E2" s="4"/>
      <c r="F2" s="4"/>
      <c r="G2" s="4"/>
      <c r="H2" s="4"/>
      <c r="I2" s="4"/>
    </row>
    <row r="3" ht="6" customHeight="1"/>
    <row r="4" ht="16.5" customHeight="1" spans="3:9">
      <c r="C4" s="5"/>
      <c r="D4" s="6" t="s">
        <v>1</v>
      </c>
      <c r="E4" s="7" t="s">
        <v>2</v>
      </c>
      <c r="F4" s="8"/>
      <c r="G4" s="8"/>
      <c r="H4" s="9"/>
      <c r="I4" s="26" t="s">
        <v>3</v>
      </c>
    </row>
    <row r="5" ht="22.5" customHeight="1" spans="3:10">
      <c r="C5" s="10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2" t="s">
        <v>9</v>
      </c>
      <c r="I5" s="12" t="s">
        <v>10</v>
      </c>
      <c r="J5" s="12" t="s">
        <v>11</v>
      </c>
    </row>
    <row r="6" s="1" customFormat="1" ht="22.5" customHeight="1" spans="2:10">
      <c r="B6" s="13" t="s">
        <v>12</v>
      </c>
      <c r="C6" s="14">
        <v>1</v>
      </c>
      <c r="D6" s="15" t="s">
        <v>13</v>
      </c>
      <c r="E6" s="16">
        <f>E7+E8+E9+E10+E11+E12+E13+E14-E15</f>
        <v>4683711.908</v>
      </c>
      <c r="F6" s="16">
        <v>3146436.192</v>
      </c>
      <c r="G6" s="17">
        <f>E6-F6</f>
        <v>1537275.716</v>
      </c>
      <c r="H6" s="16">
        <v>0.6</v>
      </c>
      <c r="I6" s="27">
        <f>G6*H6</f>
        <v>922365.4296</v>
      </c>
      <c r="J6" s="28"/>
    </row>
    <row r="7" s="1" customFormat="1" ht="22.5" customHeight="1" spans="2:10">
      <c r="B7" s="13" t="s">
        <v>14</v>
      </c>
      <c r="C7" s="14">
        <v>2</v>
      </c>
      <c r="D7" s="15" t="s">
        <v>15</v>
      </c>
      <c r="E7" s="16">
        <v>3490534.15</v>
      </c>
      <c r="F7" s="18"/>
      <c r="G7" s="18"/>
      <c r="H7" s="18"/>
      <c r="I7" s="18"/>
      <c r="J7" s="28" t="s">
        <v>16</v>
      </c>
    </row>
    <row r="8" s="1" customFormat="1" ht="22.5" customHeight="1" spans="2:10">
      <c r="B8" s="13"/>
      <c r="C8" s="14">
        <v>3</v>
      </c>
      <c r="D8" s="15" t="s">
        <v>17</v>
      </c>
      <c r="E8" s="16">
        <v>0</v>
      </c>
      <c r="F8" s="18"/>
      <c r="G8" s="18"/>
      <c r="H8" s="18"/>
      <c r="I8" s="18"/>
      <c r="J8" s="28"/>
    </row>
    <row r="9" s="1" customFormat="1" ht="22.5" customHeight="1" spans="2:10">
      <c r="B9" s="13"/>
      <c r="C9" s="14">
        <v>4</v>
      </c>
      <c r="D9" s="15" t="s">
        <v>18</v>
      </c>
      <c r="E9" s="16">
        <v>45497.968</v>
      </c>
      <c r="F9" s="18"/>
      <c r="G9" s="18"/>
      <c r="H9" s="18"/>
      <c r="I9" s="18"/>
      <c r="J9" s="28"/>
    </row>
    <row r="10" s="1" customFormat="1" ht="22.5" customHeight="1" spans="2:10">
      <c r="B10" s="13"/>
      <c r="C10" s="14">
        <v>5</v>
      </c>
      <c r="D10" s="15" t="s">
        <v>19</v>
      </c>
      <c r="E10" s="16">
        <v>87061.5</v>
      </c>
      <c r="F10" s="18"/>
      <c r="G10" s="18"/>
      <c r="H10" s="18"/>
      <c r="I10" s="18"/>
      <c r="J10" s="28"/>
    </row>
    <row r="11" s="1" customFormat="1" ht="22.5" customHeight="1" spans="2:10">
      <c r="B11" s="13"/>
      <c r="C11" s="14">
        <v>6</v>
      </c>
      <c r="D11" s="15" t="s">
        <v>20</v>
      </c>
      <c r="E11" s="16">
        <v>826265.15</v>
      </c>
      <c r="F11" s="18"/>
      <c r="G11" s="18"/>
      <c r="H11" s="18"/>
      <c r="I11" s="18"/>
      <c r="J11" s="28"/>
    </row>
    <row r="12" s="1" customFormat="1" ht="22.5" customHeight="1" spans="2:10">
      <c r="B12" s="13"/>
      <c r="C12" s="14">
        <v>7</v>
      </c>
      <c r="D12" s="15" t="s">
        <v>21</v>
      </c>
      <c r="E12" s="16">
        <v>63323.23</v>
      </c>
      <c r="F12" s="18"/>
      <c r="G12" s="18"/>
      <c r="H12" s="18"/>
      <c r="I12" s="18"/>
      <c r="J12" s="28"/>
    </row>
    <row r="13" s="1" customFormat="1" ht="22.5" customHeight="1" spans="2:10">
      <c r="B13" s="13"/>
      <c r="C13" s="14">
        <v>8</v>
      </c>
      <c r="D13" s="15" t="s">
        <v>22</v>
      </c>
      <c r="E13" s="16">
        <v>60862.35</v>
      </c>
      <c r="F13" s="18"/>
      <c r="G13" s="18"/>
      <c r="H13" s="18"/>
      <c r="I13" s="18"/>
      <c r="J13" s="28"/>
    </row>
    <row r="14" s="1" customFormat="1" ht="22.5" customHeight="1" spans="2:10">
      <c r="B14" s="13"/>
      <c r="C14" s="14">
        <v>9</v>
      </c>
      <c r="D14" s="15" t="s">
        <v>23</v>
      </c>
      <c r="E14" s="16">
        <v>110167.56</v>
      </c>
      <c r="F14" s="18"/>
      <c r="G14" s="18"/>
      <c r="H14" s="18"/>
      <c r="I14" s="18"/>
      <c r="J14" s="28"/>
    </row>
    <row r="15" s="1" customFormat="1" ht="22.5" customHeight="1" spans="2:10">
      <c r="B15" s="13"/>
      <c r="C15" s="14"/>
      <c r="D15" s="15" t="s">
        <v>24</v>
      </c>
      <c r="E15" s="16">
        <v>0</v>
      </c>
      <c r="F15" s="18"/>
      <c r="G15" s="18"/>
      <c r="H15" s="18"/>
      <c r="I15" s="18"/>
      <c r="J15" s="28"/>
    </row>
    <row r="16" s="1" customFormat="1" ht="22.5" customHeight="1" spans="2:10">
      <c r="B16" s="13"/>
      <c r="C16" s="14">
        <v>11</v>
      </c>
      <c r="D16" s="15" t="s">
        <v>25</v>
      </c>
      <c r="E16" s="16">
        <v>280136</v>
      </c>
      <c r="F16" s="18"/>
      <c r="G16" s="18"/>
      <c r="H16" s="18"/>
      <c r="I16" s="29">
        <f>E16</f>
        <v>280136</v>
      </c>
      <c r="J16" s="28"/>
    </row>
    <row r="17" s="1" customFormat="1" ht="22.5" customHeight="1" spans="2:10">
      <c r="B17" s="13"/>
      <c r="C17" s="14">
        <v>12</v>
      </c>
      <c r="D17" s="15" t="s">
        <v>26</v>
      </c>
      <c r="E17" s="19">
        <v>2890534.145</v>
      </c>
      <c r="F17" s="16">
        <v>2399308.39</v>
      </c>
      <c r="G17" s="16">
        <f>E17-F17</f>
        <v>491225.755</v>
      </c>
      <c r="H17" s="16">
        <v>0.2</v>
      </c>
      <c r="I17" s="29">
        <f>IF(G17*0.2&lt;0,0,G17*0.2)</f>
        <v>98245.151</v>
      </c>
      <c r="J17" s="28"/>
    </row>
    <row r="18" s="1" customFormat="1" ht="22.5" customHeight="1" spans="2:10">
      <c r="B18" s="13" t="s">
        <v>27</v>
      </c>
      <c r="C18" s="14">
        <v>13</v>
      </c>
      <c r="D18" s="15" t="s">
        <v>28</v>
      </c>
      <c r="E18" s="18"/>
      <c r="F18" s="18"/>
      <c r="G18" s="18"/>
      <c r="H18" s="18"/>
      <c r="I18" s="29">
        <v>8060000</v>
      </c>
      <c r="J18" s="28"/>
    </row>
    <row r="19" s="1" customFormat="1" ht="22.5" customHeight="1" spans="2:10">
      <c r="B19" s="13"/>
      <c r="C19" s="14">
        <v>14</v>
      </c>
      <c r="D19" s="15" t="s">
        <v>29</v>
      </c>
      <c r="E19" s="18"/>
      <c r="F19" s="18"/>
      <c r="G19" s="18"/>
      <c r="H19" s="18"/>
      <c r="I19" s="29">
        <v>1000000</v>
      </c>
      <c r="J19" s="28" t="s">
        <v>30</v>
      </c>
    </row>
    <row r="20" s="1" customFormat="1" ht="22.5" customHeight="1" spans="2:10">
      <c r="B20" s="13"/>
      <c r="C20" s="14">
        <v>15</v>
      </c>
      <c r="D20" s="15" t="s">
        <v>31</v>
      </c>
      <c r="E20" s="18"/>
      <c r="F20" s="18"/>
      <c r="G20" s="18"/>
      <c r="H20" s="18"/>
      <c r="I20" s="29">
        <v>7930000</v>
      </c>
      <c r="J20" s="28"/>
    </row>
    <row r="21" s="1" customFormat="1" ht="22.5" customHeight="1" spans="2:10">
      <c r="B21" s="13"/>
      <c r="C21" s="14">
        <v>16</v>
      </c>
      <c r="D21" s="15" t="s">
        <v>32</v>
      </c>
      <c r="E21" s="18"/>
      <c r="F21" s="18"/>
      <c r="G21" s="18"/>
      <c r="H21" s="18"/>
      <c r="I21" s="29">
        <v>42604802.7</v>
      </c>
      <c r="J21" s="28"/>
    </row>
    <row r="22" s="1" customFormat="1" ht="22.5" customHeight="1" spans="2:10">
      <c r="B22" s="13"/>
      <c r="C22" s="14">
        <v>17</v>
      </c>
      <c r="D22" s="15" t="s">
        <v>33</v>
      </c>
      <c r="E22" s="18"/>
      <c r="F22" s="18"/>
      <c r="G22" s="18"/>
      <c r="H22" s="18"/>
      <c r="I22" s="29">
        <v>23349448.22</v>
      </c>
      <c r="J22" s="28"/>
    </row>
    <row r="23" s="1" customFormat="1" ht="22.5" customHeight="1" spans="2:10">
      <c r="B23" s="13"/>
      <c r="C23" s="14">
        <v>18</v>
      </c>
      <c r="D23" s="20" t="s">
        <v>5</v>
      </c>
      <c r="E23" s="20" t="s">
        <v>34</v>
      </c>
      <c r="F23" s="20" t="s">
        <v>35</v>
      </c>
      <c r="G23" s="20" t="s">
        <v>36</v>
      </c>
      <c r="H23" s="20" t="s">
        <v>37</v>
      </c>
      <c r="I23" s="30" t="s">
        <v>38</v>
      </c>
      <c r="J23" s="28"/>
    </row>
    <row r="24" s="1" customFormat="1" ht="22.5" customHeight="1" spans="2:10">
      <c r="B24" s="13" t="s">
        <v>39</v>
      </c>
      <c r="C24" s="14">
        <v>19</v>
      </c>
      <c r="D24" s="14" t="s">
        <v>40</v>
      </c>
      <c r="E24" s="21"/>
      <c r="F24" s="21"/>
      <c r="G24" s="21"/>
      <c r="H24" s="21"/>
      <c r="I24" s="31">
        <v>0</v>
      </c>
      <c r="J24" s="28"/>
    </row>
    <row r="25" s="1" customFormat="1" ht="22.5" customHeight="1" spans="2:10">
      <c r="B25" s="13"/>
      <c r="C25" s="14">
        <v>20</v>
      </c>
      <c r="D25" s="14" t="s">
        <v>41</v>
      </c>
      <c r="E25" s="18">
        <v>0</v>
      </c>
      <c r="F25" s="18">
        <v>0</v>
      </c>
      <c r="G25" s="18">
        <f>E25-F25</f>
        <v>0</v>
      </c>
      <c r="H25" s="22">
        <v>0.2</v>
      </c>
      <c r="I25" s="31">
        <f>IF(G25*H25&lt;0,0,G25*H25)</f>
        <v>0</v>
      </c>
      <c r="J25" s="28"/>
    </row>
    <row r="26" s="1" customFormat="1" ht="22.5" customHeight="1" spans="2:10">
      <c r="B26" s="13" t="s">
        <v>42</v>
      </c>
      <c r="C26" s="14">
        <v>22</v>
      </c>
      <c r="D26" s="14" t="s">
        <v>43</v>
      </c>
      <c r="E26" s="18"/>
      <c r="F26" s="18"/>
      <c r="G26" s="18"/>
      <c r="H26" s="18"/>
      <c r="I26" s="29">
        <v>66100</v>
      </c>
      <c r="J26" s="28"/>
    </row>
    <row r="27" s="1" customFormat="1" ht="22.5" customHeight="1" spans="2:10">
      <c r="B27" s="13"/>
      <c r="C27" s="14"/>
      <c r="D27" s="23" t="s">
        <v>44</v>
      </c>
      <c r="E27" s="18"/>
      <c r="F27" s="18"/>
      <c r="G27" s="18"/>
      <c r="H27" s="18"/>
      <c r="I27" s="29">
        <f>I6+I16+I17+I18+I19+I20+I21+I22-I25-I26</f>
        <v>84178897.5006</v>
      </c>
      <c r="J27" s="28"/>
    </row>
    <row r="28" s="1" customFormat="1" ht="22.5" customHeight="1" spans="2:10">
      <c r="B28" s="13"/>
      <c r="C28" s="14">
        <v>24</v>
      </c>
      <c r="D28" s="14" t="s">
        <v>45</v>
      </c>
      <c r="E28" s="18"/>
      <c r="F28" s="18"/>
      <c r="G28" s="18"/>
      <c r="H28" s="18"/>
      <c r="I28" s="29">
        <v>-6127732.59000001</v>
      </c>
      <c r="J28" s="28"/>
    </row>
    <row r="29" s="1" customFormat="1" ht="22.5" customHeight="1" spans="2:10">
      <c r="B29" s="13"/>
      <c r="C29" s="14">
        <v>25</v>
      </c>
      <c r="D29" s="14" t="s">
        <v>46</v>
      </c>
      <c r="E29" s="18"/>
      <c r="F29" s="18"/>
      <c r="G29" s="18"/>
      <c r="H29" s="18"/>
      <c r="I29" s="29">
        <v>11312923.77</v>
      </c>
      <c r="J29" s="28"/>
    </row>
    <row r="30" s="1" customFormat="1" ht="22.5" customHeight="1" spans="2:10">
      <c r="B30" s="13"/>
      <c r="C30" s="14">
        <v>26</v>
      </c>
      <c r="D30" s="14" t="s">
        <v>47</v>
      </c>
      <c r="E30" s="18"/>
      <c r="F30" s="18"/>
      <c r="G30" s="18"/>
      <c r="H30" s="18"/>
      <c r="I30" s="29">
        <v>9500170.63</v>
      </c>
      <c r="J30" s="28"/>
    </row>
    <row r="31" s="1" customFormat="1" ht="22.5" customHeight="1" spans="2:10">
      <c r="B31" s="13"/>
      <c r="C31" s="14">
        <v>27</v>
      </c>
      <c r="D31" s="14" t="s">
        <v>48</v>
      </c>
      <c r="E31" s="18"/>
      <c r="F31" s="18"/>
      <c r="G31" s="18"/>
      <c r="H31" s="18"/>
      <c r="I31" s="29">
        <v>73876126</v>
      </c>
      <c r="J31" s="28"/>
    </row>
    <row r="32" s="1" customFormat="1" ht="22.5" customHeight="1" spans="2:10">
      <c r="B32" s="13"/>
      <c r="C32" s="14">
        <v>28</v>
      </c>
      <c r="D32" s="14" t="s">
        <v>49</v>
      </c>
      <c r="E32" s="18"/>
      <c r="F32" s="18"/>
      <c r="G32" s="18"/>
      <c r="H32" s="18"/>
      <c r="I32" s="29">
        <v>12349448.22</v>
      </c>
      <c r="J32" s="28"/>
    </row>
    <row r="33" s="1" customFormat="1" ht="22.5" customHeight="1" spans="2:10">
      <c r="B33" s="13"/>
      <c r="C33" s="14">
        <v>29</v>
      </c>
      <c r="D33" s="14" t="s">
        <v>50</v>
      </c>
      <c r="E33" s="18"/>
      <c r="F33" s="18"/>
      <c r="G33" s="18"/>
      <c r="H33" s="18"/>
      <c r="I33" s="29">
        <v>60021159.29</v>
      </c>
      <c r="J33" s="28"/>
    </row>
    <row r="34" s="1" customFormat="1" ht="22.5" customHeight="1" spans="2:10">
      <c r="B34" s="13"/>
      <c r="C34" s="14">
        <v>30</v>
      </c>
      <c r="D34" s="14" t="s">
        <v>51</v>
      </c>
      <c r="E34" s="18"/>
      <c r="F34" s="18"/>
      <c r="G34" s="18"/>
      <c r="H34" s="18"/>
      <c r="I34" s="29">
        <v>21310030.07</v>
      </c>
      <c r="J34" s="28"/>
    </row>
    <row r="35" s="1" customFormat="1" ht="22.5" customHeight="1" spans="2:10">
      <c r="B35" s="13"/>
      <c r="C35" s="14">
        <v>31</v>
      </c>
      <c r="D35" s="14" t="s">
        <v>52</v>
      </c>
      <c r="E35" s="18"/>
      <c r="F35" s="18"/>
      <c r="G35" s="18"/>
      <c r="H35" s="18"/>
      <c r="I35" s="29">
        <f>I27+I28-I31-I32</f>
        <v>-8174409.30939999</v>
      </c>
      <c r="J35" s="28"/>
    </row>
    <row r="36" s="1" customFormat="1" ht="22.5" customHeight="1" spans="2:10">
      <c r="B36" s="13"/>
      <c r="C36" s="14">
        <v>32</v>
      </c>
      <c r="D36" s="14" t="s">
        <v>53</v>
      </c>
      <c r="E36" s="18"/>
      <c r="F36" s="18"/>
      <c r="G36" s="18"/>
      <c r="H36" s="18"/>
      <c r="I36" s="29">
        <f>I27-I22+I29-I33</f>
        <v>12121213.7606</v>
      </c>
      <c r="J36" s="28"/>
    </row>
    <row r="37" s="1" customFormat="1" ht="22.5" customHeight="1" spans="2:10">
      <c r="B37" s="13"/>
      <c r="C37" s="14">
        <v>33</v>
      </c>
      <c r="D37" s="14" t="s">
        <v>54</v>
      </c>
      <c r="E37" s="18"/>
      <c r="F37" s="18"/>
      <c r="G37" s="18"/>
      <c r="H37" s="18"/>
      <c r="I37" s="29">
        <f>I22+I30-I34</f>
        <v>11539588.78</v>
      </c>
      <c r="J37" s="28"/>
    </row>
    <row r="38" ht="21" customHeight="1" spans="3:10">
      <c r="C38" s="24" t="str">
        <f>CONCATENATE("填报人：","陈巍")</f>
        <v>填报人：陈巍</v>
      </c>
      <c r="D38" s="24"/>
      <c r="E38" s="24"/>
      <c r="F38" s="24"/>
      <c r="G38" s="24"/>
      <c r="H38" s="24"/>
      <c r="I38" s="32"/>
      <c r="J38" s="32"/>
    </row>
    <row r="39" ht="22.5" customHeight="1"/>
    <row r="40" ht="21" customHeight="1" spans="3:3">
      <c r="C40" s="25"/>
    </row>
  </sheetData>
  <mergeCells count="11">
    <mergeCell ref="C2:I2"/>
    <mergeCell ref="C38:H38"/>
    <mergeCell ref="I38:J38"/>
    <mergeCell ref="A7:A17"/>
    <mergeCell ref="A18:A22"/>
    <mergeCell ref="A24:A25"/>
    <mergeCell ref="A26:A37"/>
    <mergeCell ref="B7:B17"/>
    <mergeCell ref="B18:B22"/>
    <mergeCell ref="B24:B25"/>
    <mergeCell ref="B26:B37"/>
  </mergeCells>
  <conditionalFormatting sqref="F17:H17">
    <cfRule type="expression" dxfId="0" priority="1">
      <formula>MOD(ROW(),2)=1</formula>
    </cfRule>
  </conditionalFormatting>
  <conditionalFormatting sqref="D7:E17 I16:I17">
    <cfRule type="expression" dxfId="0" priority="5">
      <formula>MOD(ROW(),2)=1</formula>
    </cfRule>
  </conditionalFormatting>
  <conditionalFormatting sqref="C18:D22 I18:I22">
    <cfRule type="expression" dxfId="0" priority="3">
      <formula>MOD(ROW(),2)=1</formula>
    </cfRule>
  </conditionalFormatting>
  <conditionalFormatting sqref="C24:I25">
    <cfRule type="expression" dxfId="0" priority="2">
      <formula>MOD(ROW(),2)=1</formula>
    </cfRule>
  </conditionalFormatting>
  <conditionalFormatting sqref="C26:D37 I26:I37">
    <cfRule type="expression" dxfId="0" priority="4">
      <formula>MOD(ROW(),2)=1</formula>
    </cfRule>
  </conditionalFormatting>
  <dataValidations count="1">
    <dataValidation type="list" allowBlank="1" showInputMessage="1" showErrorMessage="1" sqref="E4">
      <formula1>镇街!A1:A19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19"/>
  <sheetViews>
    <sheetView workbookViewId="0">
      <selection activeCell="D9" sqref="D9"/>
    </sheetView>
  </sheetViews>
  <sheetFormatPr defaultColWidth="9" defaultRowHeight="13.5"/>
  <sheetData>
    <row r="1" spans="1:1">
      <c r="A1" t="s">
        <v>55</v>
      </c>
    </row>
    <row r="2" spans="1:1">
      <c r="A2" t="s">
        <v>56</v>
      </c>
    </row>
    <row r="3" spans="1:1">
      <c r="A3" t="s">
        <v>57</v>
      </c>
    </row>
    <row r="4" spans="1:1">
      <c r="A4" t="s">
        <v>58</v>
      </c>
    </row>
    <row r="5" spans="1:1">
      <c r="A5" t="s">
        <v>59</v>
      </c>
    </row>
    <row r="6" spans="1:1">
      <c r="A6" t="s">
        <v>60</v>
      </c>
    </row>
    <row r="7" spans="1:1">
      <c r="A7" t="s">
        <v>61</v>
      </c>
    </row>
    <row r="8" spans="1:1">
      <c r="A8" t="s">
        <v>62</v>
      </c>
    </row>
    <row r="9" spans="1:1">
      <c r="A9" t="s">
        <v>63</v>
      </c>
    </row>
    <row r="10" spans="1:1">
      <c r="A10" t="s">
        <v>64</v>
      </c>
    </row>
    <row r="11" spans="1:1">
      <c r="A11" t="s">
        <v>65</v>
      </c>
    </row>
    <row r="12" spans="1:1">
      <c r="A12" t="s">
        <v>66</v>
      </c>
    </row>
    <row r="13" spans="1:1">
      <c r="A13" t="s">
        <v>67</v>
      </c>
    </row>
    <row r="14" spans="1:1">
      <c r="A14" t="s">
        <v>68</v>
      </c>
    </row>
    <row r="15" spans="1:1">
      <c r="A15" t="s">
        <v>69</v>
      </c>
    </row>
    <row r="16" spans="1:1">
      <c r="A16" t="s">
        <v>70</v>
      </c>
    </row>
    <row r="17" spans="1:1">
      <c r="A17" t="s">
        <v>71</v>
      </c>
    </row>
    <row r="18" spans="1:1">
      <c r="A18" t="s">
        <v>72</v>
      </c>
    </row>
    <row r="19" spans="1:1">
      <c r="A19" t="s">
        <v>2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镇街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帅利平</cp:lastModifiedBy>
  <dcterms:created xsi:type="dcterms:W3CDTF">2019-10-31T02:46:00Z</dcterms:created>
  <dcterms:modified xsi:type="dcterms:W3CDTF">2021-05-18T06:13:32Z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BC8F62B2FC2B4446871FA53A4A43AD72</vt:lpwstr>
  </property>
</Properties>
</file>